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<sst xmlns="http://schemas.openxmlformats.org/spreadsheetml/2006/main" count="327" uniqueCount="223">
  <si>
    <t>Red.br.</t>
  </si>
  <si>
    <t>Evidenc. Br.</t>
  </si>
  <si>
    <t>Predmet nabave</t>
  </si>
  <si>
    <t>Način nabave</t>
  </si>
  <si>
    <t>Procjenjena vrijednost</t>
  </si>
  <si>
    <t>MATERIJAL I ENERGIJA</t>
  </si>
  <si>
    <t>1.1.</t>
  </si>
  <si>
    <t>1.2.</t>
  </si>
  <si>
    <t>1.3.</t>
  </si>
  <si>
    <t>1.4.</t>
  </si>
  <si>
    <t>Uredski materijal</t>
  </si>
  <si>
    <t>Literatura (časopisi, glasila, knjige i ost.)</t>
  </si>
  <si>
    <t>Materijal i sred. za čišćenje</t>
  </si>
  <si>
    <t>1.5.</t>
  </si>
  <si>
    <t xml:space="preserve">Piletina </t>
  </si>
  <si>
    <t>Pljeskavice</t>
  </si>
  <si>
    <t>Majoneza</t>
  </si>
  <si>
    <t>Kečap</t>
  </si>
  <si>
    <t>Ulje</t>
  </si>
  <si>
    <t>Čokolino Crunch</t>
  </si>
  <si>
    <t>Mlijeko</t>
  </si>
  <si>
    <t>Jogurt</t>
  </si>
  <si>
    <t>Čaj voćni</t>
  </si>
  <si>
    <t>Službena i radna odjeća i obuća</t>
  </si>
  <si>
    <t>Mat. za hig. potrebe i njegu</t>
  </si>
  <si>
    <t>UKUPNO:</t>
  </si>
  <si>
    <t>2.1.</t>
  </si>
  <si>
    <t>2.3.</t>
  </si>
  <si>
    <t>2.4.</t>
  </si>
  <si>
    <t>2.5.</t>
  </si>
  <si>
    <t>2.6.</t>
  </si>
  <si>
    <t>2.9.</t>
  </si>
  <si>
    <t>2.11.</t>
  </si>
  <si>
    <t>2.13.</t>
  </si>
  <si>
    <t>2.14.</t>
  </si>
  <si>
    <t>2.15.</t>
  </si>
  <si>
    <t>2.16.</t>
  </si>
  <si>
    <t>2.18.</t>
  </si>
  <si>
    <t>2.21.</t>
  </si>
  <si>
    <t>2.23.</t>
  </si>
  <si>
    <t>2.28.</t>
  </si>
  <si>
    <t>2.36.</t>
  </si>
  <si>
    <t>3.1.</t>
  </si>
  <si>
    <t>3.2.</t>
  </si>
  <si>
    <t>Plin</t>
  </si>
  <si>
    <t>3.3.</t>
  </si>
  <si>
    <t>Motorni benzin i diesel</t>
  </si>
  <si>
    <t>4.1.</t>
  </si>
  <si>
    <t>4.2.</t>
  </si>
  <si>
    <t>Mat. i dijelovi za tek. inv. i održavanje objekata</t>
  </si>
  <si>
    <t>Mat. i dijelovi za tek. inv. i održavanje opreme</t>
  </si>
  <si>
    <t>5.1.</t>
  </si>
  <si>
    <t>6.1.</t>
  </si>
  <si>
    <t>USLUGE</t>
  </si>
  <si>
    <t>Telefon i telefaks</t>
  </si>
  <si>
    <t>6.2.</t>
  </si>
  <si>
    <t>Internet</t>
  </si>
  <si>
    <t>6.3.</t>
  </si>
  <si>
    <t>Poštarina</t>
  </si>
  <si>
    <t>6.4.</t>
  </si>
  <si>
    <t>Prijevoz učenika</t>
  </si>
  <si>
    <t>6.5.</t>
  </si>
  <si>
    <t>7.1.</t>
  </si>
  <si>
    <t>7.2.</t>
  </si>
  <si>
    <t>8.1.</t>
  </si>
  <si>
    <t>Tisak</t>
  </si>
  <si>
    <t>9.1.</t>
  </si>
  <si>
    <t>Voda</t>
  </si>
  <si>
    <t>9.2.</t>
  </si>
  <si>
    <t>Smeće</t>
  </si>
  <si>
    <t>9.3.</t>
  </si>
  <si>
    <t>9.4.</t>
  </si>
  <si>
    <t>10.1.</t>
  </si>
  <si>
    <t>Zdravstveni pregled</t>
  </si>
  <si>
    <t>10.2.</t>
  </si>
  <si>
    <t>Analiza vode</t>
  </si>
  <si>
    <t>11.1.</t>
  </si>
  <si>
    <t>Ugovori o djelu</t>
  </si>
  <si>
    <t>12.1.</t>
  </si>
  <si>
    <t>13.1.</t>
  </si>
  <si>
    <t>14.1.</t>
  </si>
  <si>
    <t>Reprezentacija</t>
  </si>
  <si>
    <t>15.1.</t>
  </si>
  <si>
    <t>Članarina</t>
  </si>
  <si>
    <t>16.1.</t>
  </si>
  <si>
    <t>17.1.</t>
  </si>
  <si>
    <t>FINANCIJSKI RASHODI</t>
  </si>
  <si>
    <t>Platni promet</t>
  </si>
  <si>
    <t>18.1.</t>
  </si>
  <si>
    <t>NEFINANCIJSKA IMOVINA</t>
  </si>
  <si>
    <t>Uredski namještaj</t>
  </si>
  <si>
    <t>19.1.</t>
  </si>
  <si>
    <t>20.1.</t>
  </si>
  <si>
    <t>KNJIGE</t>
  </si>
  <si>
    <t>21.1.</t>
  </si>
  <si>
    <t>Knjige u knjižnici</t>
  </si>
  <si>
    <t>SVEUKUPNO: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</si>
  <si>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</si>
  <si>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</si>
  <si>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</si>
  <si>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</si>
  <si>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</si>
  <si>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</si>
  <si>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</si>
  <si>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</si>
  <si>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</si>
  <si>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</si>
  <si>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</si>
  <si>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</si>
  <si>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</si>
  <si>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</si>
  <si>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</si>
  <si>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</si>
  <si>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</si>
  <si>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</si>
  <si>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</si>
  <si>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</si>
  <si>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</si>
  <si>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Deratizacija i dezinsekcija</t>
  </si>
  <si>
    <t>GRAĐEVINSKI OBJEKTI</t>
  </si>
  <si>
    <t>22.1.</t>
  </si>
  <si>
    <t>19.2.</t>
  </si>
  <si>
    <t>POSTROJENJA I OPREMA</t>
  </si>
  <si>
    <t>Kompot</t>
  </si>
  <si>
    <t>Lino lada</t>
  </si>
  <si>
    <t>Margo</t>
  </si>
  <si>
    <t>Mljeveno meso</t>
  </si>
  <si>
    <t>Povrće (svježe)</t>
  </si>
  <si>
    <t>ostalo</t>
  </si>
  <si>
    <t>Tjestenina</t>
  </si>
  <si>
    <t>Riža</t>
  </si>
  <si>
    <t>Tek. i inv. održ. građevinskih objekata</t>
  </si>
  <si>
    <t>Tek. i inv. održ. postrojenja i opreme</t>
  </si>
  <si>
    <t>II. OSNOVNA ŠKOLA VRBOVEC</t>
  </si>
  <si>
    <t>Brdo bb, Vrbovec</t>
  </si>
  <si>
    <t>8.2.</t>
  </si>
  <si>
    <t>Ostale usluge promidžbe i informiranja</t>
  </si>
  <si>
    <t>9.5.</t>
  </si>
  <si>
    <t>Čišćenje septičkih jama</t>
  </si>
  <si>
    <t>11.2.</t>
  </si>
  <si>
    <t>Usluge odvjetnika i pravnog savjetovanja</t>
  </si>
  <si>
    <t>11.3.</t>
  </si>
  <si>
    <t>Ostale intelektualne usluge</t>
  </si>
  <si>
    <t>Ostale računalne usluge</t>
  </si>
  <si>
    <t>Premije osiguranja imovine</t>
  </si>
  <si>
    <t>Ostali rashodi</t>
  </si>
  <si>
    <t>Računala i računalna oprema</t>
  </si>
  <si>
    <t>Sirni namaz</t>
  </si>
  <si>
    <t>Sirup</t>
  </si>
  <si>
    <t>Kraš ekspres</t>
  </si>
  <si>
    <t>Pecivo</t>
  </si>
  <si>
    <t>Punjeno pecivo</t>
  </si>
  <si>
    <t xml:space="preserve">Kruh </t>
  </si>
  <si>
    <t>Salama</t>
  </si>
  <si>
    <t>Riba</t>
  </si>
  <si>
    <t>Svinjetina</t>
  </si>
  <si>
    <t>Krumpir</t>
  </si>
  <si>
    <t>Začini (sol,vegeta)</t>
  </si>
  <si>
    <t>2.2.</t>
  </si>
  <si>
    <t>Puretina</t>
  </si>
  <si>
    <t>Govedina</t>
  </si>
  <si>
    <t>Kranjska kobasica</t>
  </si>
  <si>
    <t>Povrće (konzervirano)</t>
  </si>
  <si>
    <t>Ocat</t>
  </si>
  <si>
    <t>Sokovi</t>
  </si>
  <si>
    <t>2.7.</t>
  </si>
  <si>
    <t>2.12.</t>
  </si>
  <si>
    <t>2.17.</t>
  </si>
  <si>
    <t>2.19.</t>
  </si>
  <si>
    <t>2.20.</t>
  </si>
  <si>
    <t>2.22.</t>
  </si>
  <si>
    <t>2.25.</t>
  </si>
  <si>
    <t>2.27.</t>
  </si>
  <si>
    <t>2.29.</t>
  </si>
  <si>
    <t>2.30.</t>
  </si>
  <si>
    <t>2.31.</t>
  </si>
  <si>
    <t>2.32.</t>
  </si>
  <si>
    <t>2.33.</t>
  </si>
  <si>
    <t>2.34.</t>
  </si>
  <si>
    <t>2.35.</t>
  </si>
  <si>
    <t>2.37.</t>
  </si>
  <si>
    <t>Računovođa:</t>
  </si>
  <si>
    <t>Natalija Varga</t>
  </si>
  <si>
    <t>Ravnatelj:</t>
  </si>
  <si>
    <t>Edina Operta</t>
  </si>
  <si>
    <t>nabave s PDV-om</t>
  </si>
  <si>
    <t xml:space="preserve">Sir (varaždinec) </t>
  </si>
  <si>
    <t>12.2.</t>
  </si>
  <si>
    <t>Grafičke i tiskarske usluge</t>
  </si>
  <si>
    <t>12.3.</t>
  </si>
  <si>
    <t>Ostale nespomenute usluge</t>
  </si>
  <si>
    <t>Električna energija</t>
  </si>
  <si>
    <t>Dimnjačarske usluge</t>
  </si>
  <si>
    <t>22.</t>
  </si>
  <si>
    <t>Sitan inventar</t>
  </si>
  <si>
    <t>Ekskurzije (terenske nastave, kazališta)</t>
  </si>
  <si>
    <t>Oprema za održavanje i zaštitu</t>
  </si>
  <si>
    <t>Uređaji, strojevi i oprema</t>
  </si>
  <si>
    <t>Medicinska, sportska i glazbena oprema</t>
  </si>
  <si>
    <t>ZGRADE</t>
  </si>
  <si>
    <t>Ur.broj:</t>
  </si>
  <si>
    <t>Šećer</t>
  </si>
  <si>
    <t>CIJENA</t>
  </si>
  <si>
    <t>Komunikacijska oprema (Radio i TV prijemnici)</t>
  </si>
  <si>
    <t>11.4.</t>
  </si>
  <si>
    <t>Autorski honorari</t>
  </si>
  <si>
    <t xml:space="preserve">Vrijednost </t>
  </si>
  <si>
    <t>bez PDV-a</t>
  </si>
  <si>
    <t>Eu projekt:: voće i mlijeko</t>
  </si>
  <si>
    <t>2.8.</t>
  </si>
  <si>
    <t>2.10.</t>
  </si>
  <si>
    <t>2.24.</t>
  </si>
  <si>
    <t>2.26.</t>
  </si>
  <si>
    <t>23.</t>
  </si>
  <si>
    <t>20.2.</t>
  </si>
  <si>
    <t>20.3.</t>
  </si>
  <si>
    <t>23.1.</t>
  </si>
  <si>
    <t>NEMATERIJALNA PROIZVEDENA IMOVINA</t>
  </si>
  <si>
    <t>Ulaganja u računalne programe</t>
  </si>
  <si>
    <t>Vrbovec, 15.12.2020.</t>
  </si>
  <si>
    <t>PLAN NABAVE ROBA, USLUGA I RADOVA ZA 2021. GODINU</t>
  </si>
  <si>
    <t>narudžbenica ili ugovor</t>
  </si>
  <si>
    <t xml:space="preserve">Klasa: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</si>
</sst>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17" fontId="0" fillId="0" borderId="10" xfId="0" applyNumberFormat="1" applyFont="1" applyFill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" fontId="2" fillId="0" borderId="13" xfId="0" applyNumberFormat="1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6" xfId="0" applyFont="1" applyFill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="120" zoomScaleNormal="120" zoomScalePageLayoutView="0" workbookViewId="0" topLeftCell="A1">
      <selection activeCell="B5" sqref="B5"/>
    </sheetView>
  </sheetViews>
  <sheetFormatPr defaultColWidth="9.140625" defaultRowHeight="12.75"/>
  <cols>
    <col min="1" max="1" width="7.8515625" style="6" customWidth="1"/>
    <col min="2" max="2" width="14.57421875" style="6" customWidth="1"/>
    <col min="3" max="3" width="40.28125" style="6" customWidth="1"/>
    <col min="4" max="4" width="13.28125" style="6" hidden="1" customWidth="1"/>
    <col min="5" max="6" width="18.8515625" style="6" customWidth="1"/>
    <col min="7" max="7" width="21.8515625" style="6" customWidth="1"/>
    <col min="8" max="16384" width="9.140625" style="6" customWidth="1"/>
  </cols>
  <sheetData>
    <row r="1" s="4" customFormat="1" ht="12.75">
      <c r="A1" s="4" t="s">
        <v>133</v>
      </c>
    </row>
    <row r="2" spans="1:2" s="4" customFormat="1" ht="12.75">
      <c r="A2" s="6" t="s">
        <v>134</v>
      </c>
      <c r="B2" s="6"/>
    </row>
    <row r="3" spans="1:2" s="4" customFormat="1" ht="12.75">
      <c r="A3" s="6"/>
      <c r="B3" s="6"/>
    </row>
    <row r="4" spans="1:2" s="4" customFormat="1" ht="12.75">
      <c r="A4" s="6" t="s">
        <v>222</v>
      </c>
      <c r="B4" s="6"/>
    </row>
    <row r="5" spans="1:2" s="4" customFormat="1" ht="12.75">
      <c r="A5" s="6" t="s">
        <v>200</v>
      </c>
      <c r="B5" s="6"/>
    </row>
    <row r="6" spans="1:2" s="4" customFormat="1" ht="12.75">
      <c r="A6" s="6" t="s">
        <v>219</v>
      </c>
      <c r="B6" s="6"/>
    </row>
    <row r="7" s="4" customFormat="1" ht="12.75"/>
    <row r="8" spans="1:7" s="4" customFormat="1" ht="15">
      <c r="A8" s="70" t="s">
        <v>220</v>
      </c>
      <c r="B8" s="70"/>
      <c r="C8" s="70"/>
      <c r="D8" s="70"/>
      <c r="E8" s="70"/>
      <c r="F8" s="70"/>
      <c r="G8" s="70"/>
    </row>
    <row r="9" spans="1:7" s="4" customFormat="1" ht="12.75">
      <c r="A9" s="71"/>
      <c r="B9" s="71"/>
      <c r="C9" s="71"/>
      <c r="D9" s="71"/>
      <c r="E9" s="71"/>
      <c r="F9" s="71"/>
      <c r="G9" s="71"/>
    </row>
    <row r="10" spans="1:7" s="4" customFormat="1" ht="13.5" thickBot="1">
      <c r="A10" s="16"/>
      <c r="B10" s="16"/>
      <c r="C10" s="16"/>
      <c r="D10" s="16"/>
      <c r="E10" s="16"/>
      <c r="F10" s="16"/>
      <c r="G10" s="16"/>
    </row>
    <row r="11" spans="1:7" s="4" customFormat="1" ht="13.5" thickBot="1">
      <c r="A11" s="51" t="s">
        <v>0</v>
      </c>
      <c r="B11" s="52" t="s">
        <v>1</v>
      </c>
      <c r="C11" s="52" t="s">
        <v>2</v>
      </c>
      <c r="D11" s="53"/>
      <c r="E11" s="54" t="s">
        <v>4</v>
      </c>
      <c r="F11" s="60" t="s">
        <v>206</v>
      </c>
      <c r="G11" s="68" t="s">
        <v>3</v>
      </c>
    </row>
    <row r="12" spans="1:7" s="3" customFormat="1" ht="13.5" thickBot="1">
      <c r="A12" s="35"/>
      <c r="B12" s="36"/>
      <c r="C12" s="36"/>
      <c r="D12" s="37"/>
      <c r="E12" s="55" t="s">
        <v>185</v>
      </c>
      <c r="F12" s="61" t="s">
        <v>207</v>
      </c>
      <c r="G12" s="68"/>
    </row>
    <row r="13" spans="1:7" s="4" customFormat="1" ht="13.5" thickBot="1">
      <c r="A13" s="24"/>
      <c r="B13" s="22">
        <v>322</v>
      </c>
      <c r="C13" s="22" t="s">
        <v>5</v>
      </c>
      <c r="D13" s="22" t="s">
        <v>202</v>
      </c>
      <c r="E13" s="22"/>
      <c r="F13" s="62"/>
      <c r="G13" s="25"/>
    </row>
    <row r="14" spans="1:7" ht="12.75">
      <c r="A14" s="38" t="s">
        <v>97</v>
      </c>
      <c r="B14" s="20" t="s">
        <v>6</v>
      </c>
      <c r="C14" s="20" t="s">
        <v>10</v>
      </c>
      <c r="D14" s="20"/>
      <c r="E14" s="21">
        <v>41443.12</v>
      </c>
      <c r="F14" s="63">
        <f>E14/1.25</f>
        <v>33154.496</v>
      </c>
      <c r="G14" s="39" t="s">
        <v>221</v>
      </c>
    </row>
    <row r="15" spans="1:7" ht="12.75">
      <c r="A15" s="40"/>
      <c r="B15" s="10" t="s">
        <v>7</v>
      </c>
      <c r="C15" s="10" t="s">
        <v>11</v>
      </c>
      <c r="D15" s="10"/>
      <c r="E15" s="12">
        <v>13300</v>
      </c>
      <c r="F15" s="63">
        <f aca="true" t="shared" si="0" ref="F15:F78">E15/1.25</f>
        <v>10640</v>
      </c>
      <c r="G15" s="39" t="s">
        <v>221</v>
      </c>
    </row>
    <row r="16" spans="1:7" ht="12.75">
      <c r="A16" s="40"/>
      <c r="B16" s="10" t="s">
        <v>8</v>
      </c>
      <c r="C16" s="10" t="s">
        <v>12</v>
      </c>
      <c r="D16" s="10"/>
      <c r="E16" s="12">
        <v>41000</v>
      </c>
      <c r="F16" s="63">
        <f t="shared" si="0"/>
        <v>32800</v>
      </c>
      <c r="G16" s="39" t="s">
        <v>221</v>
      </c>
    </row>
    <row r="17" spans="1:7" ht="12.75">
      <c r="A17" s="40"/>
      <c r="B17" s="10" t="s">
        <v>9</v>
      </c>
      <c r="C17" s="10" t="s">
        <v>23</v>
      </c>
      <c r="D17" s="10"/>
      <c r="E17" s="12">
        <v>22000</v>
      </c>
      <c r="F17" s="63">
        <f t="shared" si="0"/>
        <v>17600</v>
      </c>
      <c r="G17" s="39" t="s">
        <v>221</v>
      </c>
    </row>
    <row r="18" spans="1:7" ht="12.75">
      <c r="A18" s="40"/>
      <c r="B18" s="10" t="s">
        <v>13</v>
      </c>
      <c r="C18" s="10" t="s">
        <v>24</v>
      </c>
      <c r="D18" s="10"/>
      <c r="E18" s="12">
        <v>43000</v>
      </c>
      <c r="F18" s="63">
        <f t="shared" si="0"/>
        <v>34400</v>
      </c>
      <c r="G18" s="39" t="s">
        <v>221</v>
      </c>
    </row>
    <row r="19" spans="1:7" s="4" customFormat="1" ht="12.75">
      <c r="A19" s="41"/>
      <c r="B19" s="11"/>
      <c r="C19" s="11" t="s">
        <v>25</v>
      </c>
      <c r="D19" s="11"/>
      <c r="E19" s="15">
        <f>SUM(E14:E18)</f>
        <v>160743.12</v>
      </c>
      <c r="F19" s="63"/>
      <c r="G19" s="39"/>
    </row>
    <row r="20" spans="1:7" ht="12.75">
      <c r="A20" s="40" t="s">
        <v>98</v>
      </c>
      <c r="B20" s="10" t="s">
        <v>26</v>
      </c>
      <c r="C20" s="10" t="s">
        <v>147</v>
      </c>
      <c r="D20" s="10">
        <v>10</v>
      </c>
      <c r="E20" s="12">
        <v>15000</v>
      </c>
      <c r="F20" s="63">
        <f t="shared" si="0"/>
        <v>12000</v>
      </c>
      <c r="G20" s="39" t="s">
        <v>221</v>
      </c>
    </row>
    <row r="21" spans="1:7" ht="12.75">
      <c r="A21" s="40"/>
      <c r="B21" s="10" t="s">
        <v>158</v>
      </c>
      <c r="C21" s="10" t="s">
        <v>14</v>
      </c>
      <c r="D21" s="10">
        <v>40</v>
      </c>
      <c r="E21" s="12">
        <v>24000</v>
      </c>
      <c r="F21" s="63">
        <f t="shared" si="0"/>
        <v>19200</v>
      </c>
      <c r="G21" s="39" t="s">
        <v>221</v>
      </c>
    </row>
    <row r="22" spans="1:7" ht="12.75">
      <c r="A22" s="40"/>
      <c r="B22" s="10" t="s">
        <v>27</v>
      </c>
      <c r="C22" s="10" t="s">
        <v>159</v>
      </c>
      <c r="D22" s="10">
        <v>45</v>
      </c>
      <c r="E22" s="12">
        <v>20000</v>
      </c>
      <c r="F22" s="63">
        <f t="shared" si="0"/>
        <v>16000</v>
      </c>
      <c r="G22" s="39" t="s">
        <v>221</v>
      </c>
    </row>
    <row r="23" spans="1:7" ht="12.75">
      <c r="A23" s="40"/>
      <c r="B23" s="10" t="s">
        <v>28</v>
      </c>
      <c r="C23" s="10" t="s">
        <v>155</v>
      </c>
      <c r="D23" s="10">
        <v>38</v>
      </c>
      <c r="E23" s="12">
        <v>15000</v>
      </c>
      <c r="F23" s="63">
        <f t="shared" si="0"/>
        <v>12000</v>
      </c>
      <c r="G23" s="39" t="s">
        <v>221</v>
      </c>
    </row>
    <row r="24" spans="1:7" ht="12.75">
      <c r="A24" s="40"/>
      <c r="B24" s="10" t="s">
        <v>29</v>
      </c>
      <c r="C24" s="10" t="s">
        <v>160</v>
      </c>
      <c r="D24" s="10">
        <v>45</v>
      </c>
      <c r="E24" s="12">
        <v>20000</v>
      </c>
      <c r="F24" s="63">
        <f t="shared" si="0"/>
        <v>16000</v>
      </c>
      <c r="G24" s="39" t="s">
        <v>221</v>
      </c>
    </row>
    <row r="25" spans="1:7" ht="12.75">
      <c r="A25" s="40"/>
      <c r="B25" s="10" t="s">
        <v>30</v>
      </c>
      <c r="C25" s="10" t="s">
        <v>15</v>
      </c>
      <c r="D25" s="10">
        <v>35</v>
      </c>
      <c r="E25" s="12">
        <v>14000</v>
      </c>
      <c r="F25" s="63">
        <f t="shared" si="0"/>
        <v>11200</v>
      </c>
      <c r="G25" s="39" t="s">
        <v>221</v>
      </c>
    </row>
    <row r="26" spans="1:7" ht="12.75">
      <c r="A26" s="40"/>
      <c r="B26" s="10" t="s">
        <v>165</v>
      </c>
      <c r="C26" s="10" t="s">
        <v>126</v>
      </c>
      <c r="D26" s="10">
        <v>35</v>
      </c>
      <c r="E26" s="12">
        <v>20000</v>
      </c>
      <c r="F26" s="63">
        <f t="shared" si="0"/>
        <v>16000</v>
      </c>
      <c r="G26" s="39" t="s">
        <v>221</v>
      </c>
    </row>
    <row r="27" spans="1:7" ht="12.75">
      <c r="A27" s="40"/>
      <c r="B27" s="10" t="s">
        <v>209</v>
      </c>
      <c r="C27" s="10" t="s">
        <v>153</v>
      </c>
      <c r="D27" s="10">
        <v>40</v>
      </c>
      <c r="E27" s="12">
        <v>12000</v>
      </c>
      <c r="F27" s="63">
        <f t="shared" si="0"/>
        <v>9600</v>
      </c>
      <c r="G27" s="39" t="s">
        <v>221</v>
      </c>
    </row>
    <row r="28" spans="1:7" ht="12.75">
      <c r="A28" s="40"/>
      <c r="B28" s="10" t="s">
        <v>31</v>
      </c>
      <c r="C28" s="10" t="s">
        <v>161</v>
      </c>
      <c r="D28" s="10">
        <v>30</v>
      </c>
      <c r="E28" s="12">
        <v>5000</v>
      </c>
      <c r="F28" s="63">
        <f t="shared" si="0"/>
        <v>4000</v>
      </c>
      <c r="G28" s="39" t="s">
        <v>221</v>
      </c>
    </row>
    <row r="29" spans="1:7" ht="12.75">
      <c r="A29" s="40"/>
      <c r="B29" s="10" t="s">
        <v>210</v>
      </c>
      <c r="C29" s="10" t="s">
        <v>154</v>
      </c>
      <c r="D29" s="10">
        <v>45</v>
      </c>
      <c r="E29" s="12">
        <v>30000</v>
      </c>
      <c r="F29" s="63">
        <f t="shared" si="0"/>
        <v>24000</v>
      </c>
      <c r="G29" s="39" t="s">
        <v>221</v>
      </c>
    </row>
    <row r="30" spans="1:7" ht="12.75">
      <c r="A30" s="40"/>
      <c r="B30" s="10" t="s">
        <v>32</v>
      </c>
      <c r="C30" s="10" t="s">
        <v>186</v>
      </c>
      <c r="D30" s="10">
        <v>38</v>
      </c>
      <c r="E30" s="12">
        <v>7000</v>
      </c>
      <c r="F30" s="63">
        <f t="shared" si="0"/>
        <v>5600</v>
      </c>
      <c r="G30" s="39" t="s">
        <v>221</v>
      </c>
    </row>
    <row r="31" spans="1:7" ht="12.75">
      <c r="A31" s="40"/>
      <c r="B31" s="10" t="s">
        <v>166</v>
      </c>
      <c r="C31" s="10" t="s">
        <v>16</v>
      </c>
      <c r="D31" s="10">
        <v>30</v>
      </c>
      <c r="E31" s="12">
        <v>2000</v>
      </c>
      <c r="F31" s="63">
        <f t="shared" si="0"/>
        <v>1600</v>
      </c>
      <c r="G31" s="39" t="s">
        <v>221</v>
      </c>
    </row>
    <row r="32" spans="1:7" ht="12.75">
      <c r="A32" s="40"/>
      <c r="B32" s="10" t="s">
        <v>33</v>
      </c>
      <c r="C32" s="10" t="s">
        <v>17</v>
      </c>
      <c r="D32" s="10">
        <v>11</v>
      </c>
      <c r="E32" s="12">
        <v>2000</v>
      </c>
      <c r="F32" s="63">
        <f t="shared" si="0"/>
        <v>1600</v>
      </c>
      <c r="G32" s="39" t="s">
        <v>221</v>
      </c>
    </row>
    <row r="33" spans="1:7" ht="12.75">
      <c r="A33" s="40"/>
      <c r="B33" s="10" t="s">
        <v>34</v>
      </c>
      <c r="C33" s="10" t="s">
        <v>18</v>
      </c>
      <c r="D33" s="10">
        <v>8</v>
      </c>
      <c r="E33" s="12">
        <v>4000</v>
      </c>
      <c r="F33" s="63">
        <f t="shared" si="0"/>
        <v>3200</v>
      </c>
      <c r="G33" s="39" t="s">
        <v>221</v>
      </c>
    </row>
    <row r="34" spans="1:7" ht="12.75">
      <c r="A34" s="40"/>
      <c r="B34" s="10" t="s">
        <v>35</v>
      </c>
      <c r="C34" s="10" t="s">
        <v>19</v>
      </c>
      <c r="D34" s="10">
        <v>18</v>
      </c>
      <c r="E34" s="12">
        <v>4000</v>
      </c>
      <c r="F34" s="63">
        <f t="shared" si="0"/>
        <v>3200</v>
      </c>
      <c r="G34" s="39" t="s">
        <v>221</v>
      </c>
    </row>
    <row r="35" spans="1:7" ht="12.75">
      <c r="A35" s="40"/>
      <c r="B35" s="10" t="s">
        <v>36</v>
      </c>
      <c r="C35" s="10" t="s">
        <v>148</v>
      </c>
      <c r="D35" s="10">
        <v>15</v>
      </c>
      <c r="E35" s="12">
        <v>4500</v>
      </c>
      <c r="F35" s="63">
        <f t="shared" si="0"/>
        <v>3600</v>
      </c>
      <c r="G35" s="39" t="s">
        <v>221</v>
      </c>
    </row>
    <row r="36" spans="1:7" ht="12.75">
      <c r="A36" s="40"/>
      <c r="B36" s="10" t="s">
        <v>167</v>
      </c>
      <c r="C36" s="10" t="s">
        <v>164</v>
      </c>
      <c r="D36" s="10">
        <v>1.8</v>
      </c>
      <c r="E36" s="12">
        <v>65000</v>
      </c>
      <c r="F36" s="63">
        <f t="shared" si="0"/>
        <v>52000</v>
      </c>
      <c r="G36" s="39" t="s">
        <v>221</v>
      </c>
    </row>
    <row r="37" spans="1:7" ht="12.75">
      <c r="A37" s="40"/>
      <c r="B37" s="10" t="s">
        <v>37</v>
      </c>
      <c r="C37" s="10" t="s">
        <v>20</v>
      </c>
      <c r="D37" s="10">
        <v>5</v>
      </c>
      <c r="E37" s="12">
        <v>28500</v>
      </c>
      <c r="F37" s="63">
        <f>E37/1.05</f>
        <v>27142.85714285714</v>
      </c>
      <c r="G37" s="39" t="s">
        <v>221</v>
      </c>
    </row>
    <row r="38" spans="1:7" ht="12.75">
      <c r="A38" s="40"/>
      <c r="B38" s="13" t="s">
        <v>168</v>
      </c>
      <c r="C38" s="10" t="s">
        <v>201</v>
      </c>
      <c r="D38" s="10">
        <v>4</v>
      </c>
      <c r="E38" s="12">
        <v>2000</v>
      </c>
      <c r="F38" s="63">
        <f t="shared" si="0"/>
        <v>1600</v>
      </c>
      <c r="G38" s="39" t="s">
        <v>221</v>
      </c>
    </row>
    <row r="39" spans="1:7" ht="12.75">
      <c r="A39" s="40"/>
      <c r="B39" s="10" t="s">
        <v>169</v>
      </c>
      <c r="C39" s="10" t="s">
        <v>21</v>
      </c>
      <c r="D39" s="10">
        <v>1.8</v>
      </c>
      <c r="E39" s="12">
        <v>36000</v>
      </c>
      <c r="F39" s="63">
        <f t="shared" si="0"/>
        <v>28800</v>
      </c>
      <c r="G39" s="39" t="s">
        <v>221</v>
      </c>
    </row>
    <row r="40" spans="1:7" ht="12.75">
      <c r="A40" s="40"/>
      <c r="B40" s="10" t="s">
        <v>38</v>
      </c>
      <c r="C40" s="10" t="s">
        <v>22</v>
      </c>
      <c r="D40" s="10">
        <v>25</v>
      </c>
      <c r="E40" s="12">
        <v>2000</v>
      </c>
      <c r="F40" s="63">
        <f t="shared" si="0"/>
        <v>1600</v>
      </c>
      <c r="G40" s="39" t="s">
        <v>221</v>
      </c>
    </row>
    <row r="41" spans="1:7" ht="12.75">
      <c r="A41" s="40"/>
      <c r="B41" s="10" t="s">
        <v>170</v>
      </c>
      <c r="C41" s="10" t="s">
        <v>149</v>
      </c>
      <c r="D41" s="10">
        <v>35</v>
      </c>
      <c r="E41" s="12">
        <v>3500</v>
      </c>
      <c r="F41" s="63">
        <f t="shared" si="0"/>
        <v>2800</v>
      </c>
      <c r="G41" s="39" t="s">
        <v>221</v>
      </c>
    </row>
    <row r="42" spans="1:7" ht="12.75">
      <c r="A42" s="40"/>
      <c r="B42" s="10" t="s">
        <v>39</v>
      </c>
      <c r="C42" s="10" t="s">
        <v>150</v>
      </c>
      <c r="D42" s="10">
        <v>3.8</v>
      </c>
      <c r="E42" s="12">
        <v>30000</v>
      </c>
      <c r="F42" s="63">
        <f t="shared" si="0"/>
        <v>24000</v>
      </c>
      <c r="G42" s="39" t="s">
        <v>221</v>
      </c>
    </row>
    <row r="43" spans="1:7" ht="12.75">
      <c r="A43" s="40"/>
      <c r="B43" s="10" t="s">
        <v>211</v>
      </c>
      <c r="C43" s="10" t="s">
        <v>151</v>
      </c>
      <c r="D43" s="10">
        <v>4.5</v>
      </c>
      <c r="E43" s="12">
        <v>20000</v>
      </c>
      <c r="F43" s="63">
        <f t="shared" si="0"/>
        <v>16000</v>
      </c>
      <c r="G43" s="39" t="s">
        <v>221</v>
      </c>
    </row>
    <row r="44" spans="1:7" ht="12.75">
      <c r="A44" s="40"/>
      <c r="B44" s="10" t="s">
        <v>171</v>
      </c>
      <c r="C44" s="10" t="s">
        <v>152</v>
      </c>
      <c r="D44" s="10">
        <v>6</v>
      </c>
      <c r="E44" s="12">
        <v>20000</v>
      </c>
      <c r="F44" s="63">
        <f>E44/1.05</f>
        <v>19047.619047619046</v>
      </c>
      <c r="G44" s="39" t="s">
        <v>221</v>
      </c>
    </row>
    <row r="45" spans="1:7" ht="12.75">
      <c r="A45" s="40"/>
      <c r="B45" s="10" t="s">
        <v>212</v>
      </c>
      <c r="C45" s="10" t="s">
        <v>123</v>
      </c>
      <c r="D45" s="10">
        <v>42</v>
      </c>
      <c r="E45" s="12">
        <v>10500</v>
      </c>
      <c r="F45" s="63">
        <f t="shared" si="0"/>
        <v>8400</v>
      </c>
      <c r="G45" s="39" t="s">
        <v>221</v>
      </c>
    </row>
    <row r="46" spans="1:7" ht="12.75">
      <c r="A46" s="40"/>
      <c r="B46" s="10" t="s">
        <v>172</v>
      </c>
      <c r="C46" s="10" t="s">
        <v>124</v>
      </c>
      <c r="D46" s="10">
        <v>80</v>
      </c>
      <c r="E46" s="12">
        <v>8000</v>
      </c>
      <c r="F46" s="63">
        <f t="shared" si="0"/>
        <v>6400</v>
      </c>
      <c r="G46" s="39" t="s">
        <v>221</v>
      </c>
    </row>
    <row r="47" spans="1:7" ht="12.75">
      <c r="A47" s="40"/>
      <c r="B47" s="10" t="s">
        <v>40</v>
      </c>
      <c r="C47" s="10" t="s">
        <v>125</v>
      </c>
      <c r="D47" s="10">
        <v>10</v>
      </c>
      <c r="E47" s="12">
        <v>1500</v>
      </c>
      <c r="F47" s="63">
        <f t="shared" si="0"/>
        <v>1200</v>
      </c>
      <c r="G47" s="39" t="s">
        <v>221</v>
      </c>
    </row>
    <row r="48" spans="1:7" ht="12.75">
      <c r="A48" s="40"/>
      <c r="B48" s="10" t="s">
        <v>173</v>
      </c>
      <c r="C48" s="10" t="s">
        <v>127</v>
      </c>
      <c r="D48" s="10">
        <v>10</v>
      </c>
      <c r="E48" s="12">
        <v>25000</v>
      </c>
      <c r="F48" s="63">
        <f t="shared" si="0"/>
        <v>20000</v>
      </c>
      <c r="G48" s="39" t="s">
        <v>221</v>
      </c>
    </row>
    <row r="49" spans="1:7" ht="12.75">
      <c r="A49" s="40"/>
      <c r="B49" s="10" t="s">
        <v>174</v>
      </c>
      <c r="C49" s="10" t="s">
        <v>162</v>
      </c>
      <c r="D49" s="10">
        <v>35</v>
      </c>
      <c r="E49" s="12">
        <v>17500</v>
      </c>
      <c r="F49" s="63">
        <f t="shared" si="0"/>
        <v>14000</v>
      </c>
      <c r="G49" s="39" t="s">
        <v>221</v>
      </c>
    </row>
    <row r="50" spans="1:7" ht="12.75">
      <c r="A50" s="40"/>
      <c r="B50" s="10" t="s">
        <v>175</v>
      </c>
      <c r="C50" s="10" t="s">
        <v>129</v>
      </c>
      <c r="D50" s="10">
        <v>12</v>
      </c>
      <c r="E50" s="12">
        <v>6000</v>
      </c>
      <c r="F50" s="63">
        <f t="shared" si="0"/>
        <v>4800</v>
      </c>
      <c r="G50" s="39" t="s">
        <v>221</v>
      </c>
    </row>
    <row r="51" spans="1:7" ht="12.75">
      <c r="A51" s="40"/>
      <c r="B51" s="10" t="s">
        <v>176</v>
      </c>
      <c r="C51" s="10" t="s">
        <v>130</v>
      </c>
      <c r="D51" s="10">
        <v>10</v>
      </c>
      <c r="E51" s="12">
        <v>6000</v>
      </c>
      <c r="F51" s="63">
        <f t="shared" si="0"/>
        <v>4800</v>
      </c>
      <c r="G51" s="39" t="s">
        <v>221</v>
      </c>
    </row>
    <row r="52" spans="1:7" ht="12.75">
      <c r="A52" s="40"/>
      <c r="B52" s="10" t="s">
        <v>177</v>
      </c>
      <c r="C52" s="10" t="s">
        <v>156</v>
      </c>
      <c r="D52" s="10">
        <v>4</v>
      </c>
      <c r="E52" s="12">
        <v>6000</v>
      </c>
      <c r="F52" s="63">
        <f t="shared" si="0"/>
        <v>4800</v>
      </c>
      <c r="G52" s="39" t="s">
        <v>221</v>
      </c>
    </row>
    <row r="53" spans="1:7" ht="12.75">
      <c r="A53" s="40"/>
      <c r="B53" s="10" t="s">
        <v>178</v>
      </c>
      <c r="C53" s="10" t="s">
        <v>163</v>
      </c>
      <c r="D53" s="10">
        <v>12</v>
      </c>
      <c r="E53" s="12">
        <v>2000</v>
      </c>
      <c r="F53" s="63">
        <f t="shared" si="0"/>
        <v>1600</v>
      </c>
      <c r="G53" s="39" t="s">
        <v>221</v>
      </c>
    </row>
    <row r="54" spans="1:7" ht="12.75">
      <c r="A54" s="40"/>
      <c r="B54" s="10" t="s">
        <v>179</v>
      </c>
      <c r="C54" s="10" t="s">
        <v>157</v>
      </c>
      <c r="D54" s="10">
        <v>30</v>
      </c>
      <c r="E54" s="12">
        <v>7000</v>
      </c>
      <c r="F54" s="63">
        <f t="shared" si="0"/>
        <v>5600</v>
      </c>
      <c r="G54" s="39" t="s">
        <v>221</v>
      </c>
    </row>
    <row r="55" spans="1:7" ht="12.75">
      <c r="A55" s="40"/>
      <c r="B55" s="10" t="s">
        <v>41</v>
      </c>
      <c r="C55" s="10" t="s">
        <v>128</v>
      </c>
      <c r="D55" s="10"/>
      <c r="E55" s="12">
        <v>15000</v>
      </c>
      <c r="F55" s="63">
        <f t="shared" si="0"/>
        <v>12000</v>
      </c>
      <c r="G55" s="39" t="s">
        <v>221</v>
      </c>
    </row>
    <row r="56" spans="1:7" ht="12.75">
      <c r="A56" s="40"/>
      <c r="B56" s="10" t="s">
        <v>180</v>
      </c>
      <c r="C56" s="10" t="s">
        <v>208</v>
      </c>
      <c r="D56" s="10"/>
      <c r="E56" s="12">
        <v>35000</v>
      </c>
      <c r="F56" s="63">
        <f t="shared" si="0"/>
        <v>28000</v>
      </c>
      <c r="G56" s="39" t="s">
        <v>221</v>
      </c>
    </row>
    <row r="57" spans="1:7" s="4" customFormat="1" ht="12.75">
      <c r="A57" s="41"/>
      <c r="B57" s="11"/>
      <c r="C57" s="11" t="s">
        <v>25</v>
      </c>
      <c r="D57" s="11"/>
      <c r="E57" s="15">
        <f>SUM(E20:E56)</f>
        <v>545000</v>
      </c>
      <c r="F57" s="63"/>
      <c r="G57" s="39"/>
    </row>
    <row r="58" spans="1:7" s="4" customFormat="1" ht="12.75">
      <c r="A58" s="40" t="s">
        <v>99</v>
      </c>
      <c r="B58" s="10" t="s">
        <v>42</v>
      </c>
      <c r="C58" s="10" t="s">
        <v>191</v>
      </c>
      <c r="D58" s="10"/>
      <c r="E58" s="12">
        <v>197605</v>
      </c>
      <c r="F58" s="63">
        <f t="shared" si="0"/>
        <v>158084</v>
      </c>
      <c r="G58" s="39" t="s">
        <v>221</v>
      </c>
    </row>
    <row r="59" spans="1:7" ht="12.75">
      <c r="A59" s="42"/>
      <c r="B59" s="10" t="s">
        <v>43</v>
      </c>
      <c r="C59" s="10" t="s">
        <v>44</v>
      </c>
      <c r="D59" s="10"/>
      <c r="E59" s="12">
        <v>254500</v>
      </c>
      <c r="F59" s="63">
        <f t="shared" si="0"/>
        <v>203600</v>
      </c>
      <c r="G59" s="39" t="s">
        <v>221</v>
      </c>
    </row>
    <row r="60" spans="1:7" ht="12.75">
      <c r="A60" s="42"/>
      <c r="B60" s="10" t="s">
        <v>45</v>
      </c>
      <c r="C60" s="10" t="s">
        <v>46</v>
      </c>
      <c r="D60" s="10"/>
      <c r="E60" s="12">
        <v>28300</v>
      </c>
      <c r="F60" s="63">
        <f t="shared" si="0"/>
        <v>22640</v>
      </c>
      <c r="G60" s="39" t="s">
        <v>221</v>
      </c>
    </row>
    <row r="61" spans="1:7" s="4" customFormat="1" ht="12.75">
      <c r="A61" s="43"/>
      <c r="B61" s="11"/>
      <c r="C61" s="11" t="s">
        <v>25</v>
      </c>
      <c r="D61" s="11"/>
      <c r="E61" s="5">
        <f>SUM(E58:E60)</f>
        <v>480405</v>
      </c>
      <c r="F61" s="63"/>
      <c r="G61" s="39"/>
    </row>
    <row r="62" spans="1:7" ht="12.75">
      <c r="A62" s="42" t="s">
        <v>100</v>
      </c>
      <c r="B62" s="10" t="s">
        <v>47</v>
      </c>
      <c r="C62" s="10" t="s">
        <v>49</v>
      </c>
      <c r="D62" s="10"/>
      <c r="E62" s="12">
        <v>0</v>
      </c>
      <c r="F62" s="63">
        <f t="shared" si="0"/>
        <v>0</v>
      </c>
      <c r="G62" s="39" t="s">
        <v>221</v>
      </c>
    </row>
    <row r="63" spans="1:7" ht="12.75">
      <c r="A63" s="42"/>
      <c r="B63" s="10" t="s">
        <v>48</v>
      </c>
      <c r="C63" s="10" t="s">
        <v>50</v>
      </c>
      <c r="D63" s="10"/>
      <c r="E63" s="12">
        <v>96000</v>
      </c>
      <c r="F63" s="63">
        <f t="shared" si="0"/>
        <v>76800</v>
      </c>
      <c r="G63" s="39" t="s">
        <v>221</v>
      </c>
    </row>
    <row r="64" spans="1:7" s="4" customFormat="1" ht="12.75">
      <c r="A64" s="43"/>
      <c r="B64" s="1"/>
      <c r="C64" s="11" t="s">
        <v>25</v>
      </c>
      <c r="D64" s="11"/>
      <c r="E64" s="5">
        <f>SUM(E62:E63)</f>
        <v>96000</v>
      </c>
      <c r="F64" s="63"/>
      <c r="G64" s="39"/>
    </row>
    <row r="65" spans="1:7" ht="12.75">
      <c r="A65" s="42" t="s">
        <v>101</v>
      </c>
      <c r="B65" s="10" t="s">
        <v>51</v>
      </c>
      <c r="C65" s="10" t="s">
        <v>194</v>
      </c>
      <c r="D65" s="10"/>
      <c r="E65" s="8">
        <v>20000</v>
      </c>
      <c r="F65" s="63">
        <f t="shared" si="0"/>
        <v>16000</v>
      </c>
      <c r="G65" s="39" t="s">
        <v>221</v>
      </c>
    </row>
    <row r="66" spans="1:7" s="4" customFormat="1" ht="13.5" thickBot="1">
      <c r="A66" s="44"/>
      <c r="B66" s="17"/>
      <c r="C66" s="18" t="s">
        <v>25</v>
      </c>
      <c r="D66" s="18"/>
      <c r="E66" s="19">
        <f>SUM(E65:E65)</f>
        <v>20000</v>
      </c>
      <c r="F66" s="65"/>
      <c r="G66" s="57"/>
    </row>
    <row r="67" spans="1:7" s="4" customFormat="1" ht="13.5" thickBot="1">
      <c r="A67" s="29"/>
      <c r="B67" s="22">
        <v>323</v>
      </c>
      <c r="C67" s="22" t="s">
        <v>53</v>
      </c>
      <c r="D67" s="22"/>
      <c r="E67" s="23"/>
      <c r="F67" s="66"/>
      <c r="G67" s="56"/>
    </row>
    <row r="68" spans="1:7" ht="12.75">
      <c r="A68" s="45" t="s">
        <v>102</v>
      </c>
      <c r="B68" s="20" t="s">
        <v>52</v>
      </c>
      <c r="C68" s="20" t="s">
        <v>54</v>
      </c>
      <c r="D68" s="20"/>
      <c r="E68" s="21">
        <v>42000</v>
      </c>
      <c r="F68" s="63">
        <f t="shared" si="0"/>
        <v>33600</v>
      </c>
      <c r="G68" s="39" t="s">
        <v>221</v>
      </c>
    </row>
    <row r="69" spans="1:7" ht="12.75">
      <c r="A69" s="42"/>
      <c r="B69" s="10" t="s">
        <v>55</v>
      </c>
      <c r="C69" s="10" t="s">
        <v>56</v>
      </c>
      <c r="D69" s="10"/>
      <c r="E69" s="12">
        <v>0</v>
      </c>
      <c r="F69" s="63">
        <f t="shared" si="0"/>
        <v>0</v>
      </c>
      <c r="G69" s="39" t="s">
        <v>221</v>
      </c>
    </row>
    <row r="70" spans="1:7" ht="12.75">
      <c r="A70" s="42"/>
      <c r="B70" s="10" t="s">
        <v>57</v>
      </c>
      <c r="C70" s="10" t="s">
        <v>58</v>
      </c>
      <c r="D70" s="10"/>
      <c r="E70" s="12">
        <v>6000</v>
      </c>
      <c r="F70" s="63">
        <f t="shared" si="0"/>
        <v>4800</v>
      </c>
      <c r="G70" s="39" t="s">
        <v>221</v>
      </c>
    </row>
    <row r="71" spans="1:7" ht="12.75">
      <c r="A71" s="42"/>
      <c r="B71" s="10" t="s">
        <v>59</v>
      </c>
      <c r="C71" s="10" t="s">
        <v>60</v>
      </c>
      <c r="D71" s="10"/>
      <c r="E71" s="12">
        <v>817039.88</v>
      </c>
      <c r="F71" s="63">
        <f t="shared" si="0"/>
        <v>653631.904</v>
      </c>
      <c r="G71" s="39" t="s">
        <v>221</v>
      </c>
    </row>
    <row r="72" spans="1:7" ht="12.75">
      <c r="A72" s="42"/>
      <c r="B72" s="10" t="s">
        <v>61</v>
      </c>
      <c r="C72" s="10" t="s">
        <v>195</v>
      </c>
      <c r="D72" s="10"/>
      <c r="E72" s="8">
        <v>98000</v>
      </c>
      <c r="F72" s="63">
        <f t="shared" si="0"/>
        <v>78400</v>
      </c>
      <c r="G72" s="39" t="s">
        <v>221</v>
      </c>
    </row>
    <row r="73" spans="1:7" s="4" customFormat="1" ht="12.75">
      <c r="A73" s="43"/>
      <c r="B73" s="1"/>
      <c r="C73" s="11" t="s">
        <v>25</v>
      </c>
      <c r="D73" s="11"/>
      <c r="E73" s="5">
        <f>SUM(E68:E72)</f>
        <v>963039.88</v>
      </c>
      <c r="F73" s="63"/>
      <c r="G73" s="39"/>
    </row>
    <row r="74" spans="1:7" ht="12.75">
      <c r="A74" s="42" t="s">
        <v>103</v>
      </c>
      <c r="B74" s="10" t="s">
        <v>62</v>
      </c>
      <c r="C74" s="10" t="s">
        <v>131</v>
      </c>
      <c r="D74" s="10"/>
      <c r="E74" s="8">
        <v>0</v>
      </c>
      <c r="F74" s="63">
        <f t="shared" si="0"/>
        <v>0</v>
      </c>
      <c r="G74" s="39" t="s">
        <v>221</v>
      </c>
    </row>
    <row r="75" spans="1:7" ht="12.75">
      <c r="A75" s="42"/>
      <c r="B75" s="10" t="s">
        <v>63</v>
      </c>
      <c r="C75" s="10" t="s">
        <v>132</v>
      </c>
      <c r="D75" s="10"/>
      <c r="E75" s="8">
        <v>157089</v>
      </c>
      <c r="F75" s="63">
        <f t="shared" si="0"/>
        <v>125671.2</v>
      </c>
      <c r="G75" s="39" t="s">
        <v>221</v>
      </c>
    </row>
    <row r="76" spans="1:7" s="4" customFormat="1" ht="12.75">
      <c r="A76" s="43"/>
      <c r="B76" s="1"/>
      <c r="C76" s="11" t="s">
        <v>25</v>
      </c>
      <c r="D76" s="11"/>
      <c r="E76" s="5">
        <f>SUM(E74:E75)</f>
        <v>157089</v>
      </c>
      <c r="F76" s="63"/>
      <c r="G76" s="39"/>
    </row>
    <row r="77" spans="1:7" ht="12.75">
      <c r="A77" s="42" t="s">
        <v>104</v>
      </c>
      <c r="B77" s="10" t="s">
        <v>64</v>
      </c>
      <c r="C77" s="10" t="s">
        <v>65</v>
      </c>
      <c r="D77" s="10"/>
      <c r="E77" s="12">
        <v>2500</v>
      </c>
      <c r="F77" s="63">
        <f t="shared" si="0"/>
        <v>2000</v>
      </c>
      <c r="G77" s="39" t="s">
        <v>221</v>
      </c>
    </row>
    <row r="78" spans="1:7" ht="12.75">
      <c r="A78" s="42"/>
      <c r="B78" s="10" t="s">
        <v>135</v>
      </c>
      <c r="C78" s="10" t="s">
        <v>136</v>
      </c>
      <c r="D78" s="10"/>
      <c r="E78" s="12">
        <v>10000</v>
      </c>
      <c r="F78" s="63">
        <f t="shared" si="0"/>
        <v>8000</v>
      </c>
      <c r="G78" s="39" t="s">
        <v>221</v>
      </c>
    </row>
    <row r="79" spans="1:7" s="4" customFormat="1" ht="12.75">
      <c r="A79" s="43"/>
      <c r="B79" s="11"/>
      <c r="C79" s="11" t="s">
        <v>25</v>
      </c>
      <c r="D79" s="11"/>
      <c r="E79" s="15">
        <f>E77+E78</f>
        <v>12500</v>
      </c>
      <c r="F79" s="63"/>
      <c r="G79" s="39"/>
    </row>
    <row r="80" spans="1:7" ht="12.75">
      <c r="A80" s="42" t="s">
        <v>105</v>
      </c>
      <c r="B80" s="10" t="s">
        <v>66</v>
      </c>
      <c r="C80" s="10" t="s">
        <v>67</v>
      </c>
      <c r="D80" s="10"/>
      <c r="E80" s="12">
        <v>54000</v>
      </c>
      <c r="F80" s="63">
        <f aca="true" t="shared" si="1" ref="F80:F128">E80/1.25</f>
        <v>43200</v>
      </c>
      <c r="G80" s="39" t="s">
        <v>221</v>
      </c>
    </row>
    <row r="81" spans="1:7" ht="12.75">
      <c r="A81" s="42"/>
      <c r="B81" s="14" t="s">
        <v>68</v>
      </c>
      <c r="C81" s="7" t="s">
        <v>69</v>
      </c>
      <c r="D81" s="7"/>
      <c r="E81" s="8">
        <v>29000</v>
      </c>
      <c r="F81" s="63">
        <f t="shared" si="1"/>
        <v>23200</v>
      </c>
      <c r="G81" s="39" t="s">
        <v>221</v>
      </c>
    </row>
    <row r="82" spans="1:7" ht="12.75">
      <c r="A82" s="42"/>
      <c r="B82" s="7" t="s">
        <v>70</v>
      </c>
      <c r="C82" s="7" t="s">
        <v>192</v>
      </c>
      <c r="D82" s="7"/>
      <c r="E82" s="8">
        <v>3535</v>
      </c>
      <c r="F82" s="63">
        <f t="shared" si="1"/>
        <v>2828</v>
      </c>
      <c r="G82" s="39" t="s">
        <v>221</v>
      </c>
    </row>
    <row r="83" spans="1:7" ht="12.75">
      <c r="A83" s="42"/>
      <c r="B83" s="7" t="s">
        <v>71</v>
      </c>
      <c r="C83" s="7" t="s">
        <v>118</v>
      </c>
      <c r="D83" s="7"/>
      <c r="E83" s="8">
        <v>3500</v>
      </c>
      <c r="F83" s="63">
        <f t="shared" si="1"/>
        <v>2800</v>
      </c>
      <c r="G83" s="39" t="s">
        <v>221</v>
      </c>
    </row>
    <row r="84" spans="1:7" ht="12.75">
      <c r="A84" s="42"/>
      <c r="B84" s="7" t="s">
        <v>137</v>
      </c>
      <c r="C84" s="7" t="s">
        <v>138</v>
      </c>
      <c r="D84" s="7"/>
      <c r="E84" s="8">
        <v>1950</v>
      </c>
      <c r="F84" s="63">
        <f t="shared" si="1"/>
        <v>1560</v>
      </c>
      <c r="G84" s="39" t="s">
        <v>221</v>
      </c>
    </row>
    <row r="85" spans="1:7" s="4" customFormat="1" ht="12.75">
      <c r="A85" s="43"/>
      <c r="B85" s="2"/>
      <c r="C85" s="2" t="s">
        <v>25</v>
      </c>
      <c r="D85" s="2"/>
      <c r="E85" s="5">
        <f>SUM(E80:E84)</f>
        <v>91985</v>
      </c>
      <c r="F85" s="63"/>
      <c r="G85" s="39"/>
    </row>
    <row r="86" spans="1:7" ht="12.75">
      <c r="A86" s="42" t="s">
        <v>106</v>
      </c>
      <c r="B86" s="14" t="s">
        <v>72</v>
      </c>
      <c r="C86" s="7" t="s">
        <v>73</v>
      </c>
      <c r="D86" s="7"/>
      <c r="E86" s="8">
        <v>22000</v>
      </c>
      <c r="F86" s="63">
        <f t="shared" si="1"/>
        <v>17600</v>
      </c>
      <c r="G86" s="39" t="s">
        <v>221</v>
      </c>
    </row>
    <row r="87" spans="1:7" ht="12.75">
      <c r="A87" s="42"/>
      <c r="B87" s="7" t="s">
        <v>74</v>
      </c>
      <c r="C87" s="7" t="s">
        <v>75</v>
      </c>
      <c r="D87" s="7"/>
      <c r="E87" s="8">
        <v>2000</v>
      </c>
      <c r="F87" s="63">
        <f t="shared" si="1"/>
        <v>1600</v>
      </c>
      <c r="G87" s="39" t="s">
        <v>221</v>
      </c>
    </row>
    <row r="88" spans="1:7" s="4" customFormat="1" ht="12.75">
      <c r="A88" s="43"/>
      <c r="B88" s="2"/>
      <c r="C88" s="2" t="s">
        <v>25</v>
      </c>
      <c r="D88" s="2"/>
      <c r="E88" s="5">
        <f>SUM(E86:E87)</f>
        <v>24000</v>
      </c>
      <c r="F88" s="63"/>
      <c r="G88" s="39"/>
    </row>
    <row r="89" spans="1:7" ht="12.75">
      <c r="A89" s="42" t="s">
        <v>107</v>
      </c>
      <c r="B89" s="7" t="s">
        <v>76</v>
      </c>
      <c r="C89" s="7" t="s">
        <v>77</v>
      </c>
      <c r="D89" s="7"/>
      <c r="E89" s="8">
        <v>20000</v>
      </c>
      <c r="F89" s="63">
        <f t="shared" si="1"/>
        <v>16000</v>
      </c>
      <c r="G89" s="39" t="s">
        <v>221</v>
      </c>
    </row>
    <row r="90" spans="1:7" ht="12.75">
      <c r="A90" s="42"/>
      <c r="B90" s="7" t="s">
        <v>139</v>
      </c>
      <c r="C90" s="7" t="s">
        <v>205</v>
      </c>
      <c r="D90" s="7"/>
      <c r="E90" s="8">
        <v>0</v>
      </c>
      <c r="F90" s="63">
        <f t="shared" si="1"/>
        <v>0</v>
      </c>
      <c r="G90" s="39" t="s">
        <v>221</v>
      </c>
    </row>
    <row r="91" spans="1:7" ht="12.75">
      <c r="A91" s="42"/>
      <c r="B91" s="7" t="s">
        <v>141</v>
      </c>
      <c r="C91" s="7" t="s">
        <v>140</v>
      </c>
      <c r="D91" s="7"/>
      <c r="E91" s="8">
        <v>0</v>
      </c>
      <c r="F91" s="63">
        <f t="shared" si="1"/>
        <v>0</v>
      </c>
      <c r="G91" s="39" t="s">
        <v>221</v>
      </c>
    </row>
    <row r="92" spans="1:7" ht="12.75">
      <c r="A92" s="42"/>
      <c r="B92" s="7" t="s">
        <v>204</v>
      </c>
      <c r="C92" s="7" t="s">
        <v>142</v>
      </c>
      <c r="D92" s="7"/>
      <c r="E92" s="8">
        <v>10500</v>
      </c>
      <c r="F92" s="63">
        <f t="shared" si="1"/>
        <v>8400</v>
      </c>
      <c r="G92" s="39" t="s">
        <v>221</v>
      </c>
    </row>
    <row r="93" spans="1:7" s="4" customFormat="1" ht="12.75">
      <c r="A93" s="43"/>
      <c r="B93" s="2"/>
      <c r="C93" s="11" t="s">
        <v>25</v>
      </c>
      <c r="D93" s="11"/>
      <c r="E93" s="5">
        <f>SUM(E89:E92)</f>
        <v>30500</v>
      </c>
      <c r="F93" s="63"/>
      <c r="G93" s="39"/>
    </row>
    <row r="94" spans="1:7" ht="12.75">
      <c r="A94" s="42" t="s">
        <v>108</v>
      </c>
      <c r="B94" s="10" t="s">
        <v>78</v>
      </c>
      <c r="C94" s="10" t="s">
        <v>143</v>
      </c>
      <c r="D94" s="10"/>
      <c r="E94" s="8">
        <v>27000</v>
      </c>
      <c r="F94" s="63">
        <f t="shared" si="1"/>
        <v>21600</v>
      </c>
      <c r="G94" s="39" t="s">
        <v>221</v>
      </c>
    </row>
    <row r="95" spans="1:7" ht="12.75">
      <c r="A95" s="42"/>
      <c r="B95" s="10" t="s">
        <v>187</v>
      </c>
      <c r="C95" s="10" t="s">
        <v>188</v>
      </c>
      <c r="D95" s="10"/>
      <c r="E95" s="8">
        <v>5000</v>
      </c>
      <c r="F95" s="63">
        <f t="shared" si="1"/>
        <v>4000</v>
      </c>
      <c r="G95" s="39" t="s">
        <v>221</v>
      </c>
    </row>
    <row r="96" spans="1:7" ht="12.75">
      <c r="A96" s="42"/>
      <c r="B96" s="10" t="s">
        <v>189</v>
      </c>
      <c r="C96" s="10" t="s">
        <v>190</v>
      </c>
      <c r="D96" s="10"/>
      <c r="E96" s="8">
        <v>7500</v>
      </c>
      <c r="F96" s="63">
        <f t="shared" si="1"/>
        <v>6000</v>
      </c>
      <c r="G96" s="39" t="s">
        <v>221</v>
      </c>
    </row>
    <row r="97" spans="1:7" s="4" customFormat="1" ht="12.75">
      <c r="A97" s="43"/>
      <c r="B97" s="2"/>
      <c r="C97" s="11" t="s">
        <v>25</v>
      </c>
      <c r="D97" s="11"/>
      <c r="E97" s="5">
        <f>E94+E95+E96</f>
        <v>39500</v>
      </c>
      <c r="F97" s="63"/>
      <c r="G97" s="39"/>
    </row>
    <row r="98" spans="1:7" ht="12.75">
      <c r="A98" s="42" t="s">
        <v>109</v>
      </c>
      <c r="B98" s="7" t="s">
        <v>79</v>
      </c>
      <c r="C98" s="10" t="s">
        <v>144</v>
      </c>
      <c r="D98" s="10"/>
      <c r="E98" s="8">
        <v>28000</v>
      </c>
      <c r="F98" s="63">
        <f t="shared" si="1"/>
        <v>22400</v>
      </c>
      <c r="G98" s="39" t="s">
        <v>221</v>
      </c>
    </row>
    <row r="99" spans="1:7" s="4" customFormat="1" ht="12.75">
      <c r="A99" s="43"/>
      <c r="B99" s="2"/>
      <c r="C99" s="2" t="s">
        <v>25</v>
      </c>
      <c r="D99" s="2"/>
      <c r="E99" s="5">
        <f>SUM(E98:E98)</f>
        <v>28000</v>
      </c>
      <c r="F99" s="63"/>
      <c r="G99" s="39"/>
    </row>
    <row r="100" spans="1:7" ht="12.75">
      <c r="A100" s="42" t="s">
        <v>110</v>
      </c>
      <c r="B100" s="7" t="s">
        <v>80</v>
      </c>
      <c r="C100" s="7" t="s">
        <v>81</v>
      </c>
      <c r="D100" s="7"/>
      <c r="E100" s="8">
        <v>5500</v>
      </c>
      <c r="F100" s="63">
        <f t="shared" si="1"/>
        <v>4400</v>
      </c>
      <c r="G100" s="39" t="s">
        <v>221</v>
      </c>
    </row>
    <row r="101" spans="1:7" s="4" customFormat="1" ht="12.75">
      <c r="A101" s="43"/>
      <c r="B101" s="2"/>
      <c r="C101" s="2" t="s">
        <v>25</v>
      </c>
      <c r="D101" s="2"/>
      <c r="E101" s="5">
        <f>E100</f>
        <v>5500</v>
      </c>
      <c r="F101" s="63"/>
      <c r="G101" s="39"/>
    </row>
    <row r="102" spans="1:7" ht="12.75">
      <c r="A102" s="42" t="s">
        <v>111</v>
      </c>
      <c r="B102" s="7" t="s">
        <v>82</v>
      </c>
      <c r="C102" s="7" t="s">
        <v>83</v>
      </c>
      <c r="D102" s="7"/>
      <c r="E102" s="8">
        <v>12600</v>
      </c>
      <c r="F102" s="63">
        <f t="shared" si="1"/>
        <v>10080</v>
      </c>
      <c r="G102" s="39" t="s">
        <v>221</v>
      </c>
    </row>
    <row r="103" spans="1:7" s="4" customFormat="1" ht="12.75">
      <c r="A103" s="43"/>
      <c r="B103" s="2"/>
      <c r="C103" s="2" t="s">
        <v>25</v>
      </c>
      <c r="D103" s="2"/>
      <c r="E103" s="5">
        <f>E102</f>
        <v>12600</v>
      </c>
      <c r="F103" s="63"/>
      <c r="G103" s="39"/>
    </row>
    <row r="104" spans="1:7" ht="12.75">
      <c r="A104" s="42" t="s">
        <v>112</v>
      </c>
      <c r="B104" s="7" t="s">
        <v>84</v>
      </c>
      <c r="C104" s="7" t="s">
        <v>145</v>
      </c>
      <c r="D104" s="7"/>
      <c r="E104" s="8">
        <v>15000</v>
      </c>
      <c r="F104" s="63">
        <f t="shared" si="1"/>
        <v>12000</v>
      </c>
      <c r="G104" s="39" t="s">
        <v>221</v>
      </c>
    </row>
    <row r="105" spans="1:7" s="4" customFormat="1" ht="13.5" thickBot="1">
      <c r="A105" s="44"/>
      <c r="B105" s="26"/>
      <c r="C105" s="26" t="s">
        <v>25</v>
      </c>
      <c r="D105" s="26"/>
      <c r="E105" s="19">
        <f>E104</f>
        <v>15000</v>
      </c>
      <c r="F105" s="65"/>
      <c r="G105" s="57"/>
    </row>
    <row r="106" spans="1:7" s="4" customFormat="1" ht="13.5" thickBot="1">
      <c r="A106" s="29"/>
      <c r="B106" s="30">
        <v>343</v>
      </c>
      <c r="C106" s="30" t="s">
        <v>86</v>
      </c>
      <c r="D106" s="30"/>
      <c r="E106" s="31"/>
      <c r="F106" s="66"/>
      <c r="G106" s="56"/>
    </row>
    <row r="107" spans="1:7" ht="12.75">
      <c r="A107" s="45" t="s">
        <v>113</v>
      </c>
      <c r="B107" s="27" t="s">
        <v>85</v>
      </c>
      <c r="C107" s="27" t="s">
        <v>87</v>
      </c>
      <c r="D107" s="27"/>
      <c r="E107" s="28">
        <v>8000</v>
      </c>
      <c r="F107" s="63">
        <f t="shared" si="1"/>
        <v>6400</v>
      </c>
      <c r="G107" s="39" t="s">
        <v>221</v>
      </c>
    </row>
    <row r="108" spans="1:7" s="4" customFormat="1" ht="12.75">
      <c r="A108" s="43"/>
      <c r="B108" s="2"/>
      <c r="C108" s="2" t="s">
        <v>25</v>
      </c>
      <c r="D108" s="2"/>
      <c r="E108" s="5">
        <f>E107</f>
        <v>8000</v>
      </c>
      <c r="F108" s="63"/>
      <c r="G108" s="39"/>
    </row>
    <row r="109" spans="1:7" s="4" customFormat="1" ht="13.5" thickBot="1">
      <c r="A109" s="44"/>
      <c r="B109" s="26"/>
      <c r="C109" s="26"/>
      <c r="D109" s="26"/>
      <c r="E109" s="19"/>
      <c r="F109" s="65"/>
      <c r="G109" s="57"/>
    </row>
    <row r="110" spans="1:7" s="4" customFormat="1" ht="13.5" thickBot="1">
      <c r="A110" s="29"/>
      <c r="B110" s="30">
        <v>4</v>
      </c>
      <c r="C110" s="30" t="s">
        <v>89</v>
      </c>
      <c r="D110" s="30"/>
      <c r="E110" s="31">
        <f>E113+E117+E121+E123+E126+E129</f>
        <v>385553</v>
      </c>
      <c r="F110" s="66"/>
      <c r="G110" s="56"/>
    </row>
    <row r="111" spans="1:7" s="4" customFormat="1" ht="13.5" thickBot="1">
      <c r="A111" s="46"/>
      <c r="B111" s="32"/>
      <c r="C111" s="32"/>
      <c r="D111" s="32"/>
      <c r="E111" s="33"/>
      <c r="F111" s="65"/>
      <c r="G111" s="57"/>
    </row>
    <row r="112" spans="1:7" s="4" customFormat="1" ht="13.5" thickBot="1">
      <c r="A112" s="34"/>
      <c r="B112" s="30">
        <v>421</v>
      </c>
      <c r="C112" s="30" t="s">
        <v>119</v>
      </c>
      <c r="D112" s="30"/>
      <c r="E112" s="31"/>
      <c r="F112" s="66"/>
      <c r="G112" s="56"/>
    </row>
    <row r="113" spans="1:7" s="4" customFormat="1" ht="13.5" thickBot="1">
      <c r="A113" s="34" t="s">
        <v>114</v>
      </c>
      <c r="B113" s="58" t="s">
        <v>88</v>
      </c>
      <c r="C113" s="58" t="s">
        <v>199</v>
      </c>
      <c r="D113" s="58"/>
      <c r="E113" s="59">
        <v>219553</v>
      </c>
      <c r="F113" s="66">
        <f>E113/1.25</f>
        <v>175642.4</v>
      </c>
      <c r="G113" s="39" t="s">
        <v>221</v>
      </c>
    </row>
    <row r="114" spans="1:7" ht="13.5" thickBot="1">
      <c r="A114" s="29"/>
      <c r="B114" s="30">
        <v>422</v>
      </c>
      <c r="C114" s="30" t="s">
        <v>122</v>
      </c>
      <c r="D114" s="30"/>
      <c r="E114" s="31"/>
      <c r="F114" s="66"/>
      <c r="G114" s="56"/>
    </row>
    <row r="115" spans="1:7" ht="12.75">
      <c r="A115" s="45" t="s">
        <v>115</v>
      </c>
      <c r="B115" s="27" t="s">
        <v>91</v>
      </c>
      <c r="C115" s="27" t="s">
        <v>146</v>
      </c>
      <c r="D115" s="27"/>
      <c r="E115" s="28">
        <v>25000</v>
      </c>
      <c r="F115" s="63">
        <f t="shared" si="1"/>
        <v>20000</v>
      </c>
      <c r="G115" s="39" t="s">
        <v>221</v>
      </c>
    </row>
    <row r="116" spans="1:7" ht="12.75">
      <c r="A116" s="42"/>
      <c r="B116" s="7" t="s">
        <v>121</v>
      </c>
      <c r="C116" s="7" t="s">
        <v>90</v>
      </c>
      <c r="D116" s="7"/>
      <c r="E116" s="8">
        <v>25000</v>
      </c>
      <c r="F116" s="63">
        <f t="shared" si="1"/>
        <v>20000</v>
      </c>
      <c r="G116" s="39" t="s">
        <v>221</v>
      </c>
    </row>
    <row r="117" spans="1:7" s="4" customFormat="1" ht="12.75">
      <c r="A117" s="43"/>
      <c r="B117" s="2"/>
      <c r="C117" s="2" t="s">
        <v>25</v>
      </c>
      <c r="D117" s="2"/>
      <c r="E117" s="5">
        <f>SUM(E115:E116)</f>
        <v>50000</v>
      </c>
      <c r="F117" s="63"/>
      <c r="G117" s="39"/>
    </row>
    <row r="118" spans="1:7" ht="12.75">
      <c r="A118" s="42" t="s">
        <v>116</v>
      </c>
      <c r="B118" s="7" t="s">
        <v>92</v>
      </c>
      <c r="C118" s="7" t="s">
        <v>198</v>
      </c>
      <c r="D118" s="7"/>
      <c r="E118" s="8">
        <v>15000</v>
      </c>
      <c r="F118" s="63">
        <f t="shared" si="1"/>
        <v>12000</v>
      </c>
      <c r="G118" s="39" t="s">
        <v>221</v>
      </c>
    </row>
    <row r="119" spans="1:7" ht="12.75">
      <c r="A119" s="42"/>
      <c r="B119" s="7" t="s">
        <v>214</v>
      </c>
      <c r="C119" s="7" t="s">
        <v>203</v>
      </c>
      <c r="D119" s="7"/>
      <c r="E119" s="8">
        <v>0</v>
      </c>
      <c r="F119" s="63">
        <f t="shared" si="1"/>
        <v>0</v>
      </c>
      <c r="G119" s="39" t="s">
        <v>221</v>
      </c>
    </row>
    <row r="120" spans="1:7" ht="12.75">
      <c r="A120" s="42"/>
      <c r="B120" s="7" t="s">
        <v>215</v>
      </c>
      <c r="C120" s="7" t="s">
        <v>196</v>
      </c>
      <c r="D120" s="7"/>
      <c r="E120" s="8">
        <v>0</v>
      </c>
      <c r="F120" s="63">
        <f t="shared" si="1"/>
        <v>0</v>
      </c>
      <c r="G120" s="39" t="s">
        <v>221</v>
      </c>
    </row>
    <row r="121" spans="1:7" s="4" customFormat="1" ht="12.75">
      <c r="A121" s="43"/>
      <c r="B121" s="2"/>
      <c r="C121" s="2" t="s">
        <v>25</v>
      </c>
      <c r="D121" s="2"/>
      <c r="E121" s="5">
        <f>SUM(E118:E120)</f>
        <v>15000</v>
      </c>
      <c r="F121" s="63"/>
      <c r="G121" s="39"/>
    </row>
    <row r="122" spans="1:7" ht="12.75">
      <c r="A122" s="42" t="s">
        <v>117</v>
      </c>
      <c r="B122" s="7" t="s">
        <v>94</v>
      </c>
      <c r="C122" s="7" t="s">
        <v>197</v>
      </c>
      <c r="D122" s="7"/>
      <c r="E122" s="8">
        <v>91000</v>
      </c>
      <c r="F122" s="63">
        <f t="shared" si="1"/>
        <v>72800</v>
      </c>
      <c r="G122" s="39" t="s">
        <v>221</v>
      </c>
    </row>
    <row r="123" spans="1:7" s="4" customFormat="1" ht="13.5" thickBot="1">
      <c r="A123" s="44"/>
      <c r="B123" s="26"/>
      <c r="C123" s="26" t="s">
        <v>25</v>
      </c>
      <c r="D123" s="26"/>
      <c r="E123" s="19">
        <f>SUM(E122:E122)</f>
        <v>91000</v>
      </c>
      <c r="F123" s="65">
        <f t="shared" si="1"/>
        <v>72800</v>
      </c>
      <c r="G123" s="57"/>
    </row>
    <row r="124" spans="1:7" ht="13.5" thickBot="1">
      <c r="A124" s="29"/>
      <c r="B124" s="30">
        <v>424</v>
      </c>
      <c r="C124" s="30" t="s">
        <v>93</v>
      </c>
      <c r="D124" s="30"/>
      <c r="E124" s="31"/>
      <c r="F124" s="66"/>
      <c r="G124" s="56"/>
    </row>
    <row r="125" spans="1:7" ht="12.75">
      <c r="A125" s="45" t="s">
        <v>193</v>
      </c>
      <c r="B125" s="27" t="s">
        <v>120</v>
      </c>
      <c r="C125" s="27" t="s">
        <v>95</v>
      </c>
      <c r="D125" s="27"/>
      <c r="E125" s="28">
        <v>10000</v>
      </c>
      <c r="F125" s="63">
        <f>E125/1.05</f>
        <v>9523.809523809523</v>
      </c>
      <c r="G125" s="39" t="s">
        <v>221</v>
      </c>
    </row>
    <row r="126" spans="1:7" s="4" customFormat="1" ht="13.5" thickBot="1">
      <c r="A126" s="44"/>
      <c r="B126" s="26"/>
      <c r="C126" s="26" t="s">
        <v>25</v>
      </c>
      <c r="D126" s="26"/>
      <c r="E126" s="19">
        <f>E125</f>
        <v>10000</v>
      </c>
      <c r="F126" s="65"/>
      <c r="G126" s="57"/>
    </row>
    <row r="127" spans="1:7" s="4" customFormat="1" ht="13.5" thickBot="1">
      <c r="A127" s="34"/>
      <c r="B127" s="30">
        <v>426</v>
      </c>
      <c r="C127" s="30" t="s">
        <v>217</v>
      </c>
      <c r="D127" s="30"/>
      <c r="E127" s="31"/>
      <c r="F127" s="66"/>
      <c r="G127" s="56"/>
    </row>
    <row r="128" spans="1:7" s="4" customFormat="1" ht="13.5" thickBot="1">
      <c r="A128" s="34" t="s">
        <v>213</v>
      </c>
      <c r="B128" s="58" t="s">
        <v>216</v>
      </c>
      <c r="C128" s="58" t="s">
        <v>218</v>
      </c>
      <c r="D128" s="58"/>
      <c r="E128" s="59">
        <v>0</v>
      </c>
      <c r="F128" s="66">
        <f t="shared" si="1"/>
        <v>0</v>
      </c>
      <c r="G128" s="56"/>
    </row>
    <row r="129" spans="1:7" s="4" customFormat="1" ht="12" customHeight="1">
      <c r="A129" s="43"/>
      <c r="B129" s="2"/>
      <c r="C129" s="2" t="s">
        <v>25</v>
      </c>
      <c r="D129" s="2"/>
      <c r="E129" s="5">
        <f>SUM(E128:E128)</f>
        <v>0</v>
      </c>
      <c r="F129" s="69"/>
      <c r="G129" s="39"/>
    </row>
    <row r="130" spans="1:7" s="4" customFormat="1" ht="12.75">
      <c r="A130" s="43"/>
      <c r="B130" s="2"/>
      <c r="C130" s="2"/>
      <c r="D130" s="2"/>
      <c r="E130" s="5"/>
      <c r="F130" s="63"/>
      <c r="G130" s="39"/>
    </row>
    <row r="131" spans="1:7" s="4" customFormat="1" ht="13.5" thickBot="1">
      <c r="A131" s="47"/>
      <c r="B131" s="48"/>
      <c r="C131" s="49" t="s">
        <v>96</v>
      </c>
      <c r="D131" s="49"/>
      <c r="E131" s="50">
        <f>E19+E61+E64+E73+E76+E79+E85+E88+E93+E97+E99+E101+E103+E105+E108+E110+E66+E57</f>
        <v>3075415</v>
      </c>
      <c r="F131" s="67"/>
      <c r="G131" s="64"/>
    </row>
    <row r="132" spans="5:6" ht="12.75">
      <c r="E132" s="9"/>
      <c r="F132" s="9"/>
    </row>
    <row r="133" spans="5:6" ht="12.75">
      <c r="E133" s="9"/>
      <c r="F133" s="9"/>
    </row>
    <row r="134" spans="3:6" ht="12.75">
      <c r="C134" s="6" t="s">
        <v>181</v>
      </c>
      <c r="E134" s="9" t="s">
        <v>183</v>
      </c>
      <c r="F134" s="9"/>
    </row>
    <row r="135" spans="3:6" ht="12.75">
      <c r="C135" s="6" t="s">
        <v>182</v>
      </c>
      <c r="E135" s="9" t="s">
        <v>184</v>
      </c>
      <c r="F135" s="9"/>
    </row>
  </sheetData>
  <sheetProtection/>
  <mergeCells count="2">
    <mergeCell ref="A8:G8"/>
    <mergeCell ref="A9:G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Korisnik</cp:lastModifiedBy>
  <cp:lastPrinted>2018-03-22T08:36:52Z</cp:lastPrinted>
  <dcterms:created xsi:type="dcterms:W3CDTF">2006-12-15T11:07:48Z</dcterms:created>
  <dcterms:modified xsi:type="dcterms:W3CDTF">2022-02-01T19:08:18Z</dcterms:modified>
  <cp:category/>
  <cp:version/>
  <cp:contentType/>
  <cp:contentStatus/>
</cp:coreProperties>
</file>